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<sst xmlns="http://schemas.openxmlformats.org/spreadsheetml/2006/main" count="62" uniqueCount="45">
  <si>
    <t xml:space="preserve">Princes Parade Seabrook</t>
  </si>
  <si>
    <t xml:space="preserve">Site Area</t>
  </si>
  <si>
    <t xml:space="preserve">ha</t>
  </si>
  <si>
    <t xml:space="preserve">m2</t>
  </si>
  <si>
    <t xml:space="preserve">Item</t>
  </si>
  <si>
    <t xml:space="preserve">Unit Cost (£)</t>
  </si>
  <si>
    <t xml:space="preserve">No.</t>
  </si>
  <si>
    <t xml:space="preserve">Unit</t>
  </si>
  <si>
    <t xml:space="preserve">Total (£)</t>
  </si>
  <si>
    <t xml:space="preserve">Comment</t>
  </si>
  <si>
    <t xml:space="preserve">Vegitation Clearance</t>
  </si>
  <si>
    <t xml:space="preserve">On site</t>
  </si>
  <si>
    <t xml:space="preserve">Under ecology budget</t>
  </si>
  <si>
    <t xml:space="preserve">Off Site</t>
  </si>
  <si>
    <t xml:space="preserve">Earthworks</t>
  </si>
  <si>
    <t xml:space="preserve">100 mm scrape</t>
  </si>
  <si>
    <t xml:space="preserve">m3</t>
  </si>
  <si>
    <t xml:space="preserve">100 mm scrape to remove roots and organic matter</t>
  </si>
  <si>
    <t xml:space="preserve">Disposal</t>
  </si>
  <si>
    <t xml:space="preserve">Haz</t>
  </si>
  <si>
    <t xml:space="preserve">Non-haz</t>
  </si>
  <si>
    <t xml:space="preserve">Inert</t>
  </si>
  <si>
    <t xml:space="preserve">Clean Cover</t>
  </si>
  <si>
    <t xml:space="preserve">Assumes 40% site area.</t>
  </si>
  <si>
    <t xml:space="preserve">Gas Protection</t>
  </si>
  <si>
    <t xml:space="preserve">Groundwater Remediaiton</t>
  </si>
  <si>
    <t xml:space="preserve">Estimate only</t>
  </si>
  <si>
    <t xml:space="preserve">Unforseen Contamintion</t>
  </si>
  <si>
    <t xml:space="preserve">Prelims</t>
  </si>
  <si>
    <t xml:space="preserve">10 % of total</t>
  </si>
  <si>
    <t xml:space="preserve">Contingency</t>
  </si>
  <si>
    <t xml:space="preserve">Total</t>
  </si>
  <si>
    <t xml:space="preserve">Other items that should be considered:</t>
  </si>
  <si>
    <t xml:space="preserve">Groundworks</t>
  </si>
  <si>
    <t xml:space="preserve">Stabilisation for piling mat</t>
  </si>
  <si>
    <t xml:space="preserve">Screen</t>
  </si>
  <si>
    <t xml:space="preserve">Assumes piled solution with ground beams placed on existing level and overall levels to be made up by 450 mm.</t>
  </si>
  <si>
    <t xml:space="preserve">Stabilise</t>
  </si>
  <si>
    <t xml:space="preserve">150 mm running layer</t>
  </si>
  <si>
    <t xml:space="preserve">Placed</t>
  </si>
  <si>
    <t xml:space="preserve">Upgraded pipes</t>
  </si>
  <si>
    <t xml:space="preserve">m</t>
  </si>
  <si>
    <t xml:space="preserve">Length of site</t>
  </si>
  <si>
    <t xml:space="preserve">Services arisings</t>
  </si>
  <si>
    <t xml:space="preserve">Estimates only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</si>
</sst>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_-;\-* #,##0_-;_-* \-??_-;_-@_-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rgb="FF969696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A21" activeCellId="0" sqref="A21:H22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9.86"/>
    <col collapsed="false" customWidth="true" hidden="false" outlineLevel="0" max="2" min="2" style="0" width="14.14"/>
    <col collapsed="false" customWidth="true" hidden="false" outlineLevel="0" max="3" min="3" style="0" width="20.72"/>
    <col collapsed="false" customWidth="true" hidden="false" outlineLevel="0" max="4" min="4" style="0" width="10"/>
    <col collapsed="false" customWidth="true" hidden="false" outlineLevel="0" max="5" min="5" style="0" width="11.15"/>
    <col collapsed="false" customWidth="true" hidden="false" outlineLevel="0" max="7" min="7" style="0" width="11.86"/>
    <col collapsed="false" customWidth="true" hidden="false" outlineLevel="0" max="8" min="8" style="0" width="50.43"/>
    <col collapsed="false" customWidth="true" hidden="false" outlineLevel="0" max="17" min="17" style="0" width="9.14"/>
  </cols>
  <sheetData>
    <row r="1" customFormat="false" ht="15" hidden="false" customHeight="false" outlineLevel="0" collapsed="false">
      <c r="A1" s="1" t="s">
        <v>0</v>
      </c>
    </row>
    <row r="3" customFormat="false" ht="15" hidden="false" customHeight="false" outlineLevel="0" collapsed="false">
      <c r="A3" s="0" t="s">
        <v>1</v>
      </c>
      <c r="D3" s="0" t="n">
        <v>7.5</v>
      </c>
      <c r="E3" s="0" t="s">
        <v>2</v>
      </c>
    </row>
    <row r="4" customFormat="false" ht="15" hidden="false" customHeight="false" outlineLevel="0" collapsed="false">
      <c r="D4" s="0" t="n">
        <f aca="false">D3*10000</f>
        <v>75000</v>
      </c>
      <c r="E4" s="0" t="s">
        <v>3</v>
      </c>
    </row>
    <row r="7" customFormat="false" ht="30.75" hidden="false" customHeight="false" outlineLevel="0" collapsed="false">
      <c r="A7" s="2" t="s">
        <v>4</v>
      </c>
      <c r="B7" s="3"/>
      <c r="C7" s="4"/>
      <c r="D7" s="5" t="s">
        <v>5</v>
      </c>
      <c r="E7" s="6" t="s">
        <v>6</v>
      </c>
      <c r="F7" s="6" t="s">
        <v>7</v>
      </c>
      <c r="G7" s="7" t="s">
        <v>8</v>
      </c>
      <c r="H7" s="4" t="s">
        <v>9</v>
      </c>
    </row>
    <row r="8" customFormat="false" ht="15" hidden="false" customHeight="false" outlineLevel="0" collapsed="false">
      <c r="A8" s="8" t="s">
        <v>10</v>
      </c>
      <c r="B8" s="9" t="s">
        <v>11</v>
      </c>
      <c r="C8" s="10"/>
      <c r="D8" s="9"/>
      <c r="E8" s="11"/>
      <c r="F8" s="9"/>
      <c r="G8" s="12"/>
      <c r="H8" s="10" t="s">
        <v>12</v>
      </c>
    </row>
    <row r="9" customFormat="false" ht="15" hidden="false" customHeight="false" outlineLevel="0" collapsed="false">
      <c r="A9" s="13"/>
      <c r="B9" s="14" t="s">
        <v>13</v>
      </c>
      <c r="C9" s="15"/>
      <c r="D9" s="14"/>
      <c r="E9" s="16"/>
      <c r="F9" s="14"/>
      <c r="G9" s="17"/>
      <c r="H9" s="15"/>
    </row>
    <row r="10" customFormat="false" ht="15" hidden="false" customHeight="false" outlineLevel="0" collapsed="false">
      <c r="A10" s="18"/>
      <c r="B10" s="19"/>
      <c r="C10" s="20"/>
      <c r="D10" s="19"/>
      <c r="E10" s="21"/>
      <c r="F10" s="19"/>
      <c r="G10" s="22"/>
      <c r="H10" s="20"/>
    </row>
    <row r="11" customFormat="false" ht="15" hidden="false" customHeight="false" outlineLevel="0" collapsed="false">
      <c r="A11" s="8" t="s">
        <v>14</v>
      </c>
      <c r="B11" s="9"/>
      <c r="C11" s="10"/>
      <c r="D11" s="9"/>
      <c r="E11" s="11"/>
      <c r="F11" s="9"/>
      <c r="G11" s="12"/>
      <c r="H11" s="10"/>
    </row>
    <row r="12" customFormat="false" ht="15" hidden="false" customHeight="false" outlineLevel="0" collapsed="false">
      <c r="A12" s="13"/>
      <c r="B12" s="14" t="s">
        <v>15</v>
      </c>
      <c r="C12" s="15"/>
      <c r="D12" s="14" t="n">
        <v>3.5</v>
      </c>
      <c r="E12" s="16" t="n">
        <f aca="false">D4*0.1</f>
        <v>7500</v>
      </c>
      <c r="F12" s="14" t="s">
        <v>16</v>
      </c>
      <c r="G12" s="17" t="n">
        <f aca="false">D12*E12</f>
        <v>26250</v>
      </c>
      <c r="H12" s="15" t="s">
        <v>17</v>
      </c>
    </row>
    <row r="13" customFormat="false" ht="15" hidden="true" customHeight="false" outlineLevel="0" collapsed="false">
      <c r="A13" s="13"/>
      <c r="B13" s="14"/>
      <c r="C13" s="15"/>
      <c r="D13" s="14"/>
      <c r="E13" s="16"/>
      <c r="F13" s="14"/>
      <c r="G13" s="17"/>
      <c r="H13" s="15"/>
    </row>
    <row r="14" customFormat="false" ht="15" hidden="false" customHeight="false" outlineLevel="0" collapsed="false">
      <c r="A14" s="18"/>
      <c r="B14" s="19"/>
      <c r="C14" s="20"/>
      <c r="D14" s="19"/>
      <c r="E14" s="21"/>
      <c r="F14" s="19"/>
      <c r="G14" s="22"/>
      <c r="H14" s="20"/>
    </row>
    <row r="15" customFormat="false" ht="15" hidden="false" customHeight="false" outlineLevel="0" collapsed="false">
      <c r="A15" s="8" t="s">
        <v>18</v>
      </c>
      <c r="B15" s="9"/>
      <c r="C15" s="10" t="s">
        <v>19</v>
      </c>
      <c r="D15" s="11" t="n">
        <v>180</v>
      </c>
      <c r="E15" s="11" t="n">
        <f aca="false">(E12+E13)*0.2</f>
        <v>1500</v>
      </c>
      <c r="F15" s="9" t="s">
        <v>16</v>
      </c>
      <c r="G15" s="12" t="n">
        <f aca="false">E15*D15</f>
        <v>270000</v>
      </c>
      <c r="H15" s="10"/>
    </row>
    <row r="16" customFormat="false" ht="15" hidden="false" customHeight="false" outlineLevel="0" collapsed="false">
      <c r="A16" s="13"/>
      <c r="B16" s="14"/>
      <c r="C16" s="15" t="s">
        <v>20</v>
      </c>
      <c r="D16" s="16" t="n">
        <v>85</v>
      </c>
      <c r="E16" s="16" t="n">
        <f aca="false">(E12+E13)*0.4</f>
        <v>3000</v>
      </c>
      <c r="F16" s="14" t="s">
        <v>16</v>
      </c>
      <c r="G16" s="17" t="n">
        <f aca="false">E16*D16</f>
        <v>255000</v>
      </c>
      <c r="H16" s="15"/>
    </row>
    <row r="17" customFormat="false" ht="15" hidden="false" customHeight="false" outlineLevel="0" collapsed="false">
      <c r="A17" s="13"/>
      <c r="B17" s="14"/>
      <c r="C17" s="15" t="s">
        <v>21</v>
      </c>
      <c r="D17" s="16" t="n">
        <v>35</v>
      </c>
      <c r="E17" s="16" t="n">
        <f aca="false">(E12+E13)*0.4</f>
        <v>3000</v>
      </c>
      <c r="F17" s="14" t="s">
        <v>16</v>
      </c>
      <c r="G17" s="17" t="n">
        <f aca="false">E17*D17</f>
        <v>105000</v>
      </c>
      <c r="H17" s="15"/>
    </row>
    <row r="18" customFormat="false" ht="15" hidden="false" customHeight="false" outlineLevel="0" collapsed="false">
      <c r="A18" s="18"/>
      <c r="B18" s="19"/>
      <c r="C18" s="20"/>
      <c r="D18" s="19"/>
      <c r="E18" s="21"/>
      <c r="F18" s="19"/>
      <c r="G18" s="22"/>
      <c r="H18" s="20"/>
    </row>
    <row r="19" customFormat="false" ht="15" hidden="false" customHeight="false" outlineLevel="0" collapsed="false">
      <c r="A19" s="8" t="s">
        <v>22</v>
      </c>
      <c r="B19" s="9"/>
      <c r="C19" s="10"/>
      <c r="D19" s="9" t="n">
        <v>23</v>
      </c>
      <c r="E19" s="11" t="n">
        <f aca="false">D4*0.45*0.4</f>
        <v>13500</v>
      </c>
      <c r="F19" s="9" t="s">
        <v>16</v>
      </c>
      <c r="G19" s="12" t="n">
        <f aca="false">D19*E19</f>
        <v>310500</v>
      </c>
      <c r="H19" s="10" t="s">
        <v>23</v>
      </c>
    </row>
    <row r="20" customFormat="false" ht="15" hidden="false" customHeight="false" outlineLevel="0" collapsed="false">
      <c r="A20" s="18"/>
      <c r="B20" s="19"/>
      <c r="C20" s="20"/>
      <c r="D20" s="19"/>
      <c r="E20" s="21"/>
      <c r="F20" s="19"/>
      <c r="G20" s="22"/>
      <c r="H20" s="20"/>
    </row>
    <row r="21" customFormat="false" ht="15" hidden="false" customHeight="false" outlineLevel="0" collapsed="false">
      <c r="A21" s="8" t="s">
        <v>24</v>
      </c>
      <c r="B21" s="9"/>
      <c r="C21" s="10"/>
      <c r="D21" s="9" t="n">
        <v>9.5</v>
      </c>
      <c r="E21" s="11" t="n">
        <f aca="false">D4*0.4</f>
        <v>30000</v>
      </c>
      <c r="F21" s="9" t="s">
        <v>3</v>
      </c>
      <c r="G21" s="12" t="n">
        <f aca="false">D21*E21</f>
        <v>285000</v>
      </c>
      <c r="H21" s="10" t="s">
        <v>23</v>
      </c>
    </row>
    <row r="22" customFormat="false" ht="15" hidden="false" customHeight="false" outlineLevel="0" collapsed="false">
      <c r="A22" s="18"/>
      <c r="B22" s="19"/>
      <c r="C22" s="20"/>
      <c r="D22" s="19"/>
      <c r="E22" s="21"/>
      <c r="F22" s="19"/>
      <c r="G22" s="22"/>
      <c r="H22" s="20"/>
    </row>
    <row r="23" customFormat="false" ht="15" hidden="false" customHeight="false" outlineLevel="0" collapsed="false">
      <c r="A23" s="8" t="s">
        <v>25</v>
      </c>
      <c r="B23" s="9"/>
      <c r="C23" s="10"/>
      <c r="D23" s="9"/>
      <c r="E23" s="11"/>
      <c r="F23" s="9"/>
      <c r="G23" s="12" t="n">
        <v>45000</v>
      </c>
      <c r="H23" s="10" t="s">
        <v>26</v>
      </c>
    </row>
    <row r="24" customFormat="false" ht="15" hidden="false" customHeight="false" outlineLevel="0" collapsed="false">
      <c r="A24" s="18"/>
      <c r="B24" s="19"/>
      <c r="C24" s="20"/>
      <c r="D24" s="19"/>
      <c r="E24" s="21"/>
      <c r="F24" s="19"/>
      <c r="G24" s="22"/>
      <c r="H24" s="20"/>
    </row>
    <row r="25" customFormat="false" ht="15" hidden="false" customHeight="false" outlineLevel="0" collapsed="false">
      <c r="A25" s="8" t="s">
        <v>27</v>
      </c>
      <c r="B25" s="9"/>
      <c r="C25" s="10"/>
      <c r="D25" s="9"/>
      <c r="E25" s="11"/>
      <c r="F25" s="9"/>
      <c r="G25" s="12" t="n">
        <v>50000</v>
      </c>
      <c r="H25" s="10" t="s">
        <v>26</v>
      </c>
    </row>
    <row r="26" customFormat="false" ht="15" hidden="false" customHeight="false" outlineLevel="0" collapsed="false">
      <c r="A26" s="18"/>
      <c r="B26" s="19"/>
      <c r="C26" s="20"/>
      <c r="D26" s="19"/>
      <c r="E26" s="21"/>
      <c r="F26" s="19"/>
      <c r="G26" s="22"/>
      <c r="H26" s="20"/>
    </row>
    <row r="27" customFormat="false" ht="15" hidden="false" customHeight="false" outlineLevel="0" collapsed="false">
      <c r="A27" s="8" t="s">
        <v>28</v>
      </c>
      <c r="B27" s="9"/>
      <c r="C27" s="10"/>
      <c r="D27" s="9"/>
      <c r="E27" s="11"/>
      <c r="F27" s="9"/>
      <c r="G27" s="12" t="n">
        <f aca="false">SUM(G8:G25)*0.1</f>
        <v>134675</v>
      </c>
      <c r="H27" s="10" t="s">
        <v>29</v>
      </c>
    </row>
    <row r="28" customFormat="false" ht="15" hidden="false" customHeight="false" outlineLevel="0" collapsed="false">
      <c r="A28" s="18"/>
      <c r="B28" s="19"/>
      <c r="C28" s="20"/>
      <c r="D28" s="19"/>
      <c r="E28" s="21"/>
      <c r="F28" s="19"/>
      <c r="G28" s="22"/>
      <c r="H28" s="20"/>
    </row>
    <row r="29" customFormat="false" ht="15" hidden="false" customHeight="false" outlineLevel="0" collapsed="false">
      <c r="A29" s="13" t="s">
        <v>30</v>
      </c>
      <c r="B29" s="14"/>
      <c r="C29" s="15"/>
      <c r="D29" s="14"/>
      <c r="E29" s="16"/>
      <c r="F29" s="14"/>
      <c r="G29" s="17" t="n">
        <f aca="false">SUM(G8:G27)*0.1</f>
        <v>148142.5</v>
      </c>
      <c r="H29" s="15" t="s">
        <v>29</v>
      </c>
    </row>
    <row r="30" customFormat="false" ht="15" hidden="false" customHeight="false" outlineLevel="0" collapsed="false">
      <c r="A30" s="13"/>
      <c r="B30" s="14"/>
      <c r="C30" s="15"/>
      <c r="D30" s="14"/>
      <c r="E30" s="16"/>
      <c r="F30" s="14"/>
      <c r="G30" s="23"/>
      <c r="H30" s="15"/>
    </row>
    <row r="31" customFormat="false" ht="15" hidden="false" customHeight="false" outlineLevel="0" collapsed="false">
      <c r="A31" s="24" t="s">
        <v>31</v>
      </c>
      <c r="B31" s="25"/>
      <c r="C31" s="26"/>
      <c r="D31" s="25"/>
      <c r="E31" s="27"/>
      <c r="F31" s="25"/>
      <c r="G31" s="28" t="n">
        <f aca="false">SUM(G8:G29)</f>
        <v>1629567.5</v>
      </c>
      <c r="H31" s="26"/>
    </row>
    <row r="32" customFormat="false" ht="15" hidden="false" customHeight="false" outlineLevel="0" collapsed="false">
      <c r="E32" s="16"/>
    </row>
    <row r="33" customFormat="false" ht="15" hidden="false" customHeight="false" outlineLevel="0" collapsed="false">
      <c r="E33" s="16"/>
    </row>
    <row r="34" customFormat="false" ht="15" hidden="false" customHeight="false" outlineLevel="0" collapsed="false">
      <c r="A34" s="0" t="s">
        <v>32</v>
      </c>
      <c r="E34" s="16"/>
    </row>
    <row r="35" customFormat="false" ht="15" hidden="false" customHeight="false" outlineLevel="0" collapsed="false">
      <c r="E35" s="16"/>
    </row>
    <row r="36" customFormat="false" ht="15" hidden="false" customHeight="false" outlineLevel="0" collapsed="false">
      <c r="A36" s="1" t="s">
        <v>33</v>
      </c>
      <c r="E36" s="16"/>
    </row>
    <row r="37" customFormat="false" ht="15" hidden="false" customHeight="false" outlineLevel="0" collapsed="false">
      <c r="E37" s="16"/>
    </row>
    <row r="38" customFormat="false" ht="15" hidden="false" customHeight="true" outlineLevel="0" collapsed="false">
      <c r="A38" s="0" t="s">
        <v>34</v>
      </c>
      <c r="C38" s="0" t="s">
        <v>35</v>
      </c>
      <c r="D38" s="0" t="n">
        <v>6.5</v>
      </c>
      <c r="E38" s="16" t="n">
        <f aca="false">D4*0.4*0.4</f>
        <v>12000</v>
      </c>
      <c r="F38" s="29" t="s">
        <v>16</v>
      </c>
      <c r="G38" s="16" t="n">
        <f aca="false">D38*E38</f>
        <v>78000</v>
      </c>
      <c r="H38" s="30" t="s">
        <v>36</v>
      </c>
    </row>
    <row r="39" customFormat="false" ht="15" hidden="false" customHeight="false" outlineLevel="0" collapsed="false">
      <c r="C39" s="0" t="s">
        <v>37</v>
      </c>
      <c r="D39" s="0" t="n">
        <v>21</v>
      </c>
      <c r="E39" s="16" t="n">
        <f aca="false">E38</f>
        <v>12000</v>
      </c>
      <c r="F39" s="29" t="s">
        <v>16</v>
      </c>
      <c r="G39" s="16" t="n">
        <f aca="false">D39*E39</f>
        <v>252000</v>
      </c>
      <c r="H39" s="30"/>
    </row>
    <row r="40" customFormat="false" ht="15" hidden="false" customHeight="false" outlineLevel="0" collapsed="false">
      <c r="C40" s="0" t="s">
        <v>38</v>
      </c>
      <c r="D40" s="0" t="n">
        <v>25</v>
      </c>
      <c r="E40" s="16" t="n">
        <f aca="false">D4*0.4*0.15</f>
        <v>4500</v>
      </c>
      <c r="F40" s="29" t="s">
        <v>16</v>
      </c>
      <c r="G40" s="16" t="n">
        <f aca="false">D40*E40</f>
        <v>112500</v>
      </c>
      <c r="H40" s="29" t="s">
        <v>39</v>
      </c>
    </row>
    <row r="41" customFormat="false" ht="15" hidden="false" customHeight="false" outlineLevel="0" collapsed="false">
      <c r="E41" s="16"/>
      <c r="G41" s="16"/>
    </row>
    <row r="42" customFormat="false" ht="15" hidden="false" customHeight="false" outlineLevel="0" collapsed="false">
      <c r="A42" s="0" t="s">
        <v>40</v>
      </c>
      <c r="D42" s="0" t="n">
        <v>110</v>
      </c>
      <c r="E42" s="16" t="n">
        <v>1944</v>
      </c>
      <c r="F42" s="29" t="s">
        <v>41</v>
      </c>
      <c r="G42" s="16" t="n">
        <f aca="false">E42*D42</f>
        <v>213840</v>
      </c>
      <c r="H42" s="29" t="s">
        <v>42</v>
      </c>
    </row>
    <row r="43" customFormat="false" ht="15" hidden="false" customHeight="false" outlineLevel="0" collapsed="false">
      <c r="E43" s="16"/>
      <c r="G43" s="16"/>
    </row>
    <row r="44" customFormat="false" ht="15" hidden="false" customHeight="false" outlineLevel="0" collapsed="false">
      <c r="A44" s="0" t="s">
        <v>43</v>
      </c>
      <c r="C44" s="0" t="s">
        <v>19</v>
      </c>
      <c r="D44" s="0" t="n">
        <v>180</v>
      </c>
      <c r="E44" s="16" t="n">
        <f aca="false">(E42*2)*0.3</f>
        <v>1166.4</v>
      </c>
      <c r="F44" s="29" t="s">
        <v>16</v>
      </c>
      <c r="G44" s="16" t="n">
        <f aca="false">E44*D44</f>
        <v>209952</v>
      </c>
      <c r="H44" s="29" t="s">
        <v>44</v>
      </c>
    </row>
    <row r="45" customFormat="false" ht="15" hidden="false" customHeight="false" outlineLevel="0" collapsed="false">
      <c r="C45" s="0" t="s">
        <v>20</v>
      </c>
      <c r="D45" s="0" t="n">
        <v>85</v>
      </c>
      <c r="E45" s="16" t="n">
        <f aca="false">E42*2*0.5</f>
        <v>1944</v>
      </c>
      <c r="F45" s="29" t="s">
        <v>16</v>
      </c>
      <c r="G45" s="16" t="n">
        <f aca="false">E45*D45</f>
        <v>165240</v>
      </c>
    </row>
    <row r="46" customFormat="false" ht="15" hidden="false" customHeight="false" outlineLevel="0" collapsed="false">
      <c r="C46" s="0" t="s">
        <v>21</v>
      </c>
      <c r="D46" s="0" t="n">
        <v>35</v>
      </c>
      <c r="E46" s="16" t="n">
        <f aca="false">E42*2*0.2</f>
        <v>777.6</v>
      </c>
      <c r="F46" s="29" t="s">
        <v>16</v>
      </c>
      <c r="G46" s="16" t="n">
        <f aca="false">E46*D46</f>
        <v>27216</v>
      </c>
    </row>
  </sheetData>
  <mergeCells count="1">
    <mergeCell ref="H38:H3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21:H22 A1"/>
    </sheetView>
  </sheetViews>
  <sheetFormatPr defaultColWidth="8.597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21:H22 A1"/>
    </sheetView>
  </sheetViews>
  <sheetFormatPr defaultColWidth="8.597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  <Company>Merebrook Consulting Limited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2015-09-18T16:47:49Z</dcterms:created>
  <dc:creator>Robert Glavin</dc:creator>
  <dc:description/>
  <dc:language>en-GB</dc:language>
  <cp:lastModifiedBy>Robert Glavin</cp:lastModifiedBy>
  <dcterms:modified xsi:type="dcterms:W3CDTF">2015-10-15T17:25:44Z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